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5" i="1"/>
  <c r="F13" i="1"/>
  <c r="E16" i="1"/>
  <c r="D16" i="1"/>
  <c r="G13" i="1"/>
  <c r="G9" i="1"/>
  <c r="G8" i="1"/>
  <c r="G7" i="1"/>
  <c r="G6" i="1"/>
  <c r="G5" i="1"/>
  <c r="G14" i="1"/>
  <c r="G15" i="1"/>
  <c r="F15" i="1"/>
  <c r="F14" i="1"/>
  <c r="F12" i="1"/>
  <c r="F11" i="1"/>
  <c r="F6" i="1"/>
  <c r="F7" i="1"/>
  <c r="F8" i="1"/>
  <c r="G10" i="1"/>
</calcChain>
</file>

<file path=xl/sharedStrings.xml><?xml version="1.0" encoding="utf-8"?>
<sst xmlns="http://schemas.openxmlformats.org/spreadsheetml/2006/main" count="42" uniqueCount="24">
  <si>
    <t>Направления расходов (затрат)</t>
  </si>
  <si>
    <t>Предельные объемы затрат за счет:</t>
  </si>
  <si>
    <t>субсидии</t>
  </si>
  <si>
    <t>собственных средств заявителя</t>
  </si>
  <si>
    <t>Заработная плата</t>
  </si>
  <si>
    <t>до 100% объема субсидии</t>
  </si>
  <si>
    <t>до 80% объема собственных средств</t>
  </si>
  <si>
    <t>Начисления на заработную плату</t>
  </si>
  <si>
    <t>Приобретение технологии, включая передачу документации и передачу прав</t>
  </si>
  <si>
    <t>Приобретение материалов, сырья, комплектующих</t>
  </si>
  <si>
    <t>Приобретение, в том числе во временное пользование, специального оборудования, приборов для целей реализации проекта</t>
  </si>
  <si>
    <t>до 20% объема субсидии</t>
  </si>
  <si>
    <t>Оплата работ (НИОКТР) соисполнителей:</t>
  </si>
  <si>
    <t>научные организации;</t>
  </si>
  <si>
    <t>образовательные организации</t>
  </si>
  <si>
    <t>не менее 20% объема собственных средств</t>
  </si>
  <si>
    <t>Оплата прочих работ и услуг соисполнителей, в том числе по оценке затрат, связанных с приобретением технологий</t>
  </si>
  <si>
    <t>Прочие общехозяйственные расходы</t>
  </si>
  <si>
    <t>до 20% объема собственных средств</t>
  </si>
  <si>
    <t>Итого</t>
  </si>
  <si>
    <t>Проверка соблюдения п. 31 Порядка предоставления субсидии</t>
  </si>
  <si>
    <t>ПРОВЕРКА ИТОГОВОЙ СУММЫ</t>
  </si>
  <si>
    <t>х</t>
  </si>
  <si>
    <r>
      <t xml:space="preserve">Формирование сметы                                              </t>
    </r>
    <r>
      <rPr>
        <b/>
        <sz val="11"/>
        <color rgb="FFFF0000"/>
        <rFont val="Calibri"/>
        <family val="2"/>
        <charset val="204"/>
        <scheme val="minor"/>
      </rPr>
      <t>ЗАПОЛНИТЕ СУММЫ ЗА ГОД (для каждого года реализации проекта отдельно), БЕЗ ИСПОЛЬЗОВАНИЯ ФОРМУЛ, В РУБЛЯХ!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</si>
</sst>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wrapText="1"/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  <xf numFmtId="0" fontId="5" fillId="2" borderId="1" xfId="0" applyFont="1" applyFill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 applyAlignment="1" applyProtection="1">
      <protection locked="0"/>
    </xf>
    <xf numFmtId="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activeCell="C7" sqref="C7"/>
    </sheetView>
  </sheetViews>
  <sheetFormatPr defaultRowHeight="15" x14ac:dyDescent="0.25"/>
  <cols>
    <col min="1" max="1" width="35.140625" customWidth="1"/>
    <col min="2" max="2" width="32.85546875" customWidth="1"/>
    <col min="3" max="3" width="48.5703125" customWidth="1"/>
    <col min="4" max="4" width="13.28515625" customWidth="1"/>
    <col min="5" max="5" width="23.140625" customWidth="1"/>
    <col min="6" max="6" width="17.28515625" style="4" customWidth="1"/>
    <col min="7" max="7" width="29.42578125" style="4" customWidth="1"/>
  </cols>
  <sheetData>
    <row r="3" spans="1:7" ht="78" customHeight="1" x14ac:dyDescent="0.25">
      <c r="A3" s="7" t="s">
        <v>0</v>
      </c>
      <c r="B3" s="7" t="s">
        <v>1</v>
      </c>
      <c r="C3" s="7"/>
      <c r="D3" s="6" t="s">
        <v>23</v>
      </c>
      <c r="E3" s="6"/>
      <c r="F3" s="2" t="s">
        <v>20</v>
      </c>
      <c r="G3" s="2"/>
    </row>
    <row r="4" spans="1:7" ht="45" x14ac:dyDescent="0.25">
      <c r="A4" s="7"/>
      <c r="B4" s="1" t="s">
        <v>2</v>
      </c>
      <c r="C4" s="1" t="s">
        <v>3</v>
      </c>
      <c r="D4" s="1" t="s">
        <v>2</v>
      </c>
      <c r="E4" s="1" t="s">
        <v>3</v>
      </c>
      <c r="F4" s="3" t="s">
        <v>2</v>
      </c>
      <c r="G4" s="3" t="s">
        <v>3</v>
      </c>
    </row>
    <row r="5" spans="1:7" ht="80.25" customHeight="1" x14ac:dyDescent="0.25">
      <c r="A5" s="8" t="s">
        <v>4</v>
      </c>
      <c r="B5" s="7" t="s">
        <v>5</v>
      </c>
      <c r="C5" s="7" t="s">
        <v>6</v>
      </c>
      <c r="D5" s="20"/>
      <c r="E5" s="20"/>
      <c r="F5" s="15" t="str">
        <f>IF(D5&lt;=$D$15,"Верно","Несоблюдение параметров сметы")</f>
        <v>Верно</v>
      </c>
      <c r="G5" s="15" t="str">
        <f>IF(E5&lt;=$E$15*0.8,"Верно","Превышение предельного объема")</f>
        <v>Верно</v>
      </c>
    </row>
    <row r="6" spans="1:7" ht="60" customHeight="1" x14ac:dyDescent="0.25">
      <c r="A6" s="8" t="s">
        <v>7</v>
      </c>
      <c r="B6" s="7"/>
      <c r="C6" s="7"/>
      <c r="D6" s="20"/>
      <c r="E6" s="20"/>
      <c r="F6" s="15" t="str">
        <f t="shared" ref="F6:F15" si="0">IF(D6&lt;=$D$15,"Верно","Несоблюдение параметров сметы")</f>
        <v>Верно</v>
      </c>
      <c r="G6" s="15" t="str">
        <f>IF(E6&lt;=$E$15*0.8,"Верно","Превышение предельного объема")</f>
        <v>Верно</v>
      </c>
    </row>
    <row r="7" spans="1:7" ht="45" x14ac:dyDescent="0.25">
      <c r="A7" s="8" t="s">
        <v>8</v>
      </c>
      <c r="B7" s="1" t="s">
        <v>5</v>
      </c>
      <c r="C7" s="1" t="s">
        <v>6</v>
      </c>
      <c r="D7" s="20"/>
      <c r="E7" s="20"/>
      <c r="F7" s="15" t="str">
        <f t="shared" si="0"/>
        <v>Верно</v>
      </c>
      <c r="G7" s="15" t="str">
        <f>IF(E7&lt;=$E$15*0.8,"Верно","Превышение предельного объема")</f>
        <v>Верно</v>
      </c>
    </row>
    <row r="8" spans="1:7" ht="52.5" customHeight="1" x14ac:dyDescent="0.25">
      <c r="A8" s="8" t="s">
        <v>9</v>
      </c>
      <c r="B8" s="1" t="s">
        <v>5</v>
      </c>
      <c r="C8" s="1" t="s">
        <v>6</v>
      </c>
      <c r="D8" s="20"/>
      <c r="E8" s="20"/>
      <c r="F8" s="15" t="str">
        <f t="shared" si="0"/>
        <v>Верно</v>
      </c>
      <c r="G8" s="15" t="str">
        <f>IF(E8&lt;=$E$15*0.8,"Верно","Превышение предельного объема")</f>
        <v>Верно</v>
      </c>
    </row>
    <row r="9" spans="1:7" ht="75" x14ac:dyDescent="0.25">
      <c r="A9" s="8" t="s">
        <v>10</v>
      </c>
      <c r="B9" s="1" t="s">
        <v>11</v>
      </c>
      <c r="C9" s="1" t="s">
        <v>6</v>
      </c>
      <c r="D9" s="20"/>
      <c r="E9" s="20"/>
      <c r="F9" s="16" t="str">
        <f>IF(D9&lt;=$D$15*0.2,"Верно","Несоблюдение параметров сметы")</f>
        <v>Верно</v>
      </c>
      <c r="G9" s="16" t="str">
        <f>IF(E9&lt;=$E$15*0.8,"Верно","Превышение предельного объема")</f>
        <v>Верно</v>
      </c>
    </row>
    <row r="10" spans="1:7" ht="30" x14ac:dyDescent="0.25">
      <c r="A10" s="8" t="s">
        <v>12</v>
      </c>
      <c r="B10" s="7" t="s">
        <v>5</v>
      </c>
      <c r="C10" s="7" t="s">
        <v>15</v>
      </c>
      <c r="D10" s="21"/>
      <c r="E10" s="21"/>
      <c r="F10" s="17" t="str">
        <f t="shared" si="0"/>
        <v>Верно</v>
      </c>
      <c r="G10" s="17" t="str">
        <f>IF(E10 &gt;=$E$15*0.2,"Верно","Увеличить оплату за НИОКТР")</f>
        <v>Верно</v>
      </c>
    </row>
    <row r="11" spans="1:7" x14ac:dyDescent="0.25">
      <c r="A11" s="8" t="s">
        <v>13</v>
      </c>
      <c r="B11" s="7"/>
      <c r="C11" s="7"/>
      <c r="D11" s="21"/>
      <c r="E11" s="21"/>
      <c r="F11" s="17" t="str">
        <f t="shared" si="0"/>
        <v>Верно</v>
      </c>
      <c r="G11" s="17"/>
    </row>
    <row r="12" spans="1:7" x14ac:dyDescent="0.25">
      <c r="A12" s="8" t="s">
        <v>14</v>
      </c>
      <c r="B12" s="7"/>
      <c r="C12" s="7"/>
      <c r="D12" s="21"/>
      <c r="E12" s="21"/>
      <c r="F12" s="17" t="str">
        <f t="shared" si="0"/>
        <v>Верно</v>
      </c>
      <c r="G12" s="17"/>
    </row>
    <row r="13" spans="1:7" ht="60" x14ac:dyDescent="0.25">
      <c r="A13" s="8" t="s">
        <v>16</v>
      </c>
      <c r="B13" s="1" t="s">
        <v>5</v>
      </c>
      <c r="C13" s="1" t="s">
        <v>6</v>
      </c>
      <c r="D13" s="20"/>
      <c r="E13" s="20"/>
      <c r="F13" s="16" t="str">
        <f t="shared" si="0"/>
        <v>Верно</v>
      </c>
      <c r="G13" s="16" t="str">
        <f>IF(E13&lt;=$E$15*0.8,"Верно","Превышение предельного объема")</f>
        <v>Верно</v>
      </c>
    </row>
    <row r="14" spans="1:7" ht="45" customHeight="1" x14ac:dyDescent="0.25">
      <c r="A14" s="8" t="s">
        <v>17</v>
      </c>
      <c r="B14" s="1" t="s">
        <v>11</v>
      </c>
      <c r="C14" s="1" t="s">
        <v>18</v>
      </c>
      <c r="D14" s="20"/>
      <c r="E14" s="20"/>
      <c r="F14" s="16" t="str">
        <f>IF(D14&lt;=$D$15*0.2,"Верно","Несоблюдение параметров сметы")</f>
        <v>Верно</v>
      </c>
      <c r="G14" s="16" t="str">
        <f>IF(E14 &lt;=$E$15*0.2,"Верно","Превышение предельного объема")</f>
        <v>Верно</v>
      </c>
    </row>
    <row r="15" spans="1:7" s="10" customFormat="1" ht="42.75" customHeight="1" x14ac:dyDescent="0.25">
      <c r="A15" s="9" t="s">
        <v>19</v>
      </c>
      <c r="B15" s="14" t="s">
        <v>22</v>
      </c>
      <c r="C15" s="14" t="s">
        <v>22</v>
      </c>
      <c r="D15" s="22"/>
      <c r="E15" s="22"/>
      <c r="F15" s="18" t="str">
        <f>IF(D15&lt;=3000000,"Верно","Превышение лимита субсидии")</f>
        <v>Верно</v>
      </c>
      <c r="G15" s="18" t="str">
        <f>IF(E15&gt;=D15,"Верно","Недостаточно собственных средств")</f>
        <v>Верно</v>
      </c>
    </row>
    <row r="16" spans="1:7" s="11" customFormat="1" x14ac:dyDescent="0.25">
      <c r="A16" s="12" t="s">
        <v>21</v>
      </c>
      <c r="B16" s="13" t="s">
        <v>22</v>
      </c>
      <c r="C16" s="13" t="s">
        <v>22</v>
      </c>
      <c r="D16" s="19" t="str">
        <f>IF(D15=(D5+D6+D7+D8+D9+D10+D13+D14),"Верно","Ошибка")</f>
        <v>Верно</v>
      </c>
      <c r="E16" s="19" t="str">
        <f>IF(E15=(E5+E6+E7+E8+E9+E10+E13+E14),"Верно","Ошибка")</f>
        <v>Верно</v>
      </c>
      <c r="F16" s="5" t="s">
        <v>22</v>
      </c>
      <c r="G16" s="5" t="s">
        <v>22</v>
      </c>
    </row>
  </sheetData>
  <sheetProtection password="C725" sheet="1" objects="1" scenarios="1"/>
  <mergeCells count="12">
    <mergeCell ref="D3:E3"/>
    <mergeCell ref="F3:G3"/>
    <mergeCell ref="D10:D12"/>
    <mergeCell ref="E10:E12"/>
    <mergeCell ref="F10:F12"/>
    <mergeCell ref="G10:G12"/>
    <mergeCell ref="A3:A4"/>
    <mergeCell ref="B3:C3"/>
    <mergeCell ref="B5:B6"/>
    <mergeCell ref="C5:C6"/>
    <mergeCell ref="B10:B12"/>
    <mergeCell ref="C10:C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2022-06-07T06:06:28Z</dcterms:modified>
</cp:coreProperties>
</file>